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\Desktop\Comune\Centri Estivi 2022\"/>
    </mc:Choice>
  </mc:AlternateContent>
  <xr:revisionPtr revIDLastSave="0" documentId="13_ncr:1_{B0BB2D1D-CC83-4E01-B1FD-90E7121C85F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 DE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4" l="1"/>
  <c r="B22" i="4" l="1"/>
  <c r="D22" i="4" s="1"/>
  <c r="C19" i="4"/>
  <c r="D15" i="4"/>
  <c r="D14" i="4"/>
  <c r="D13" i="4"/>
  <c r="D12" i="4"/>
  <c r="D11" i="4"/>
  <c r="D10" i="4"/>
  <c r="D9" i="4"/>
  <c r="M8" i="4"/>
  <c r="K8" i="4"/>
  <c r="J8" i="4"/>
  <c r="N7" i="4"/>
  <c r="N6" i="4"/>
  <c r="N5" i="4"/>
  <c r="N4" i="4"/>
  <c r="N3" i="4"/>
  <c r="D16" i="4" l="1"/>
  <c r="D30" i="4"/>
  <c r="N8" i="4"/>
  <c r="D19" i="4" l="1"/>
  <c r="D28" i="4" s="1"/>
  <c r="D31" i="4" s="1"/>
  <c r="D26" i="4" l="1"/>
  <c r="C28" i="4" s="1"/>
</calcChain>
</file>

<file path=xl/sharedStrings.xml><?xml version="1.0" encoding="utf-8"?>
<sst xmlns="http://schemas.openxmlformats.org/spreadsheetml/2006/main" count="71" uniqueCount="67">
  <si>
    <t>Dettaglio Economico</t>
  </si>
  <si>
    <t>Coefficienti</t>
  </si>
  <si>
    <t>ATTENZIONE: devono essere compilate tutte le celle in giallo</t>
  </si>
  <si>
    <t>Coefficienti di scala</t>
  </si>
  <si>
    <t>coordinatore</t>
  </si>
  <si>
    <t>base annua</t>
  </si>
  <si>
    <t>base gara</t>
  </si>
  <si>
    <t>Dichiarazioni a corredo dell'offerta economica relativa al lotto:</t>
  </si>
  <si>
    <t>Q1</t>
  </si>
  <si>
    <t>Indicare un Quartiere: es. Q1,Q2, Q3,Q4 o Q5 senza spazi</t>
  </si>
  <si>
    <t>Q2</t>
  </si>
  <si>
    <t>Q3</t>
  </si>
  <si>
    <t>1. Prospetto costi analitici per un turno (bisettimanale) del raggruppamento tipo</t>
  </si>
  <si>
    <t>Q4</t>
  </si>
  <si>
    <t>Q5</t>
  </si>
  <si>
    <t>Voci di costo (input)</t>
  </si>
  <si>
    <t>Quantità</t>
  </si>
  <si>
    <t>Costo unitario</t>
  </si>
  <si>
    <t>Costo Totale</t>
  </si>
  <si>
    <t>TOT</t>
  </si>
  <si>
    <t>a) Animatore scuola dell'infanzia</t>
  </si>
  <si>
    <t>b) Animatore scuola dell'obbligo</t>
  </si>
  <si>
    <t>c) Educatore di sostegno minori con disabilità</t>
  </si>
  <si>
    <t>d) Operatore ausiliario</t>
  </si>
  <si>
    <t>e) Spese forfettarie per igiene e sanificazione ad aula (gruppo)</t>
  </si>
  <si>
    <t>f) Spese forfettarie per materiali consumabili ed eventuali attività a pagamento esterne per ogni gruppo</t>
  </si>
  <si>
    <t>g) Costi generali di programmazione ripartiti per ogni gruppo</t>
  </si>
  <si>
    <t>Spesa complessiva raggruppamento tipo</t>
  </si>
  <si>
    <t xml:space="preserve">Offerta (A): </t>
  </si>
  <si>
    <t>Coefficiente di scala</t>
  </si>
  <si>
    <t>indicare denominazione lotto (Quartiere) nella cella B3</t>
  </si>
  <si>
    <t>Offerta (B) :</t>
  </si>
  <si>
    <t>Offerta (C) :</t>
  </si>
  <si>
    <t>Ore</t>
  </si>
  <si>
    <t>Costo orario</t>
  </si>
  <si>
    <t>Offerta Annuale:</t>
  </si>
  <si>
    <t xml:space="preserve">D=(A)+(B)+(C) </t>
  </si>
  <si>
    <t>Offerta Economica (netto IVA) nel triennio</t>
  </si>
  <si>
    <t>Annualità</t>
  </si>
  <si>
    <t>(in lettere) Euro</t>
  </si>
  <si>
    <t>Base d'asta</t>
  </si>
  <si>
    <t>Corrispondente al ribasso percentuale di (in cifre 2 decimali)</t>
  </si>
  <si>
    <t>Aliquota% Iva applicata</t>
  </si>
  <si>
    <t>Contratto Collettivo Nazionale di riferimento</t>
  </si>
  <si>
    <t>2. Disaggregazione costo orario del personale</t>
  </si>
  <si>
    <t>Importo corrisposto al</t>
  </si>
  <si>
    <t>Utile d’impresa</t>
  </si>
  <si>
    <t xml:space="preserve">Costi generali </t>
  </si>
  <si>
    <t xml:space="preserve"> personale al lordo di oneri fiscali e previdenziali</t>
  </si>
  <si>
    <t>(comprensivo oneri per la sicurezza propri di ogni datore di lavoro)</t>
  </si>
  <si>
    <t>a) Coordinatore</t>
  </si>
  <si>
    <t>b) Animatore scuola dell'infanzia</t>
  </si>
  <si>
    <t>c) Animatore scuola dell'obbligo</t>
  </si>
  <si>
    <t>e) Personale ausiliario</t>
  </si>
  <si>
    <t>Il sottoscritto dichiara:</t>
  </si>
  <si>
    <r>
      <t>·</t>
    </r>
    <r>
      <rPr>
        <sz val="7"/>
        <rFont val="Times New Roman"/>
        <family val="1"/>
      </rPr>
      <t xml:space="preserve">          </t>
    </r>
    <r>
      <rPr>
        <sz val="10"/>
        <rFont val="Times New Roman"/>
        <family val="1"/>
      </rPr>
      <t>di aver preso esatta cognizione della natura dell’appalto e di tutte le circostanze generali e particolari che possono influire sulla sua esecuzione;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</si>
  <si>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10"/>
        <rFont val="Times New Roman"/>
        <family val="1"/>
      </rPr>
      <t>di accettare senza condizione o riserva alcuna tutte le norme e disposizioni contenute nel bando di gara e nel capitolato;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</si>
  <si>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10"/>
        <rFont val="Times New Roman"/>
        <family val="1"/>
      </rPr>
      <t>che i prezzi offerti sono validi per 180 (centottanta) giorni dalla data di scadenza di presentazione delle offerte e sono comprensivi di tutti gli oneri indicati nel Capitolato di appalto.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</si>
  <si>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10"/>
        <rFont val="Times New Roman"/>
        <family val="1"/>
      </rPr>
      <t xml:space="preserve">che l’offerta è stata formulata tenendo conto degli obblighi connessi alle disposizioni in materia di sicurezza e protezione dei lavoratori, delle condizioni di lavoro e degli oneri aziendali di sicurezza di cui all’art. 26 comma 6 del D.lgs. 81/2008, per un importo totale di € </t>
    </r>
  </si>
  <si>
    <t>Luogo e data</t>
  </si>
  <si>
    <t>Il legale Rappresentante dell’Impresa</t>
  </si>
  <si>
    <t>(in caso di Associazioni o Consorzi, i legali rappresentanti di tutte le imprese)</t>
  </si>
  <si>
    <t>(Firma digitale)</t>
  </si>
  <si>
    <t>Offerta raggruppamento tipo X coefficiente di scala lotto……</t>
  </si>
  <si>
    <t>Prezzo Coordinatore per turno bisettimanale</t>
  </si>
  <si>
    <r>
      <t xml:space="preserve"> </t>
    </r>
    <r>
      <rPr>
        <sz val="12"/>
        <rFont val="Times New Roman"/>
        <family val="1"/>
      </rPr>
      <t>Prezzo annuale servizio di segreteria:</t>
    </r>
  </si>
  <si>
    <t>E=3*D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</si>
</sst>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26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sz val="10"/>
      <name val="Symbol"/>
      <family val="1"/>
      <charset val="2"/>
    </font>
    <font>
      <sz val="7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0"/>
      <color indexed="10"/>
      <name val="Arial"/>
      <family val="2"/>
    </font>
    <font>
      <b/>
      <sz val="14"/>
      <color indexed="10"/>
      <name val="Times New Roman"/>
      <family val="1"/>
    </font>
    <font>
      <b/>
      <sz val="11"/>
      <color rgb="FF000000"/>
      <name val="Times New Roman"/>
    </font>
    <font>
      <b/>
      <sz val="16"/>
      <color indexed="10"/>
      <name val="Times New Roman"/>
      <family val="1"/>
    </font>
    <font>
      <b/>
      <sz val="10"/>
      <name val="Arial"/>
    </font>
    <font>
      <sz val="10"/>
      <color rgb="FFFF0000"/>
      <name val="Arial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8"/>
      </bottom>
      <diagonal/>
    </border>
    <border>
      <left style="medium">
        <color rgb="FF000000"/>
      </left>
      <right/>
      <top/>
      <bottom style="medium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left" indent="3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7" fillId="0" borderId="6" xfId="0" applyFont="1" applyBorder="1" applyAlignment="1">
      <alignment horizontal="right"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top" wrapText="1"/>
    </xf>
    <xf numFmtId="0" fontId="14" fillId="0" borderId="0" xfId="0" applyFont="1"/>
    <xf numFmtId="0" fontId="6" fillId="0" borderId="0" xfId="0" applyFont="1"/>
    <xf numFmtId="4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wrapText="1"/>
    </xf>
    <xf numFmtId="0" fontId="16" fillId="0" borderId="0" xfId="0" applyFont="1"/>
    <xf numFmtId="0" fontId="17" fillId="0" borderId="0" xfId="0" applyFont="1"/>
    <xf numFmtId="0" fontId="12" fillId="3" borderId="7" xfId="0" applyFont="1" applyFill="1" applyBorder="1" applyAlignment="1" applyProtection="1">
      <alignment horizontal="center"/>
      <protection locked="0"/>
    </xf>
    <xf numFmtId="4" fontId="5" fillId="3" borderId="10" xfId="0" applyNumberFormat="1" applyFont="1" applyFill="1" applyBorder="1" applyAlignment="1" applyProtection="1">
      <alignment horizontal="right" vertical="top" wrapText="1"/>
      <protection locked="0"/>
    </xf>
    <xf numFmtId="4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5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0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4" fontId="18" fillId="2" borderId="10" xfId="0" applyNumberFormat="1" applyFont="1" applyFill="1" applyBorder="1"/>
    <xf numFmtId="0" fontId="5" fillId="0" borderId="10" xfId="0" applyFont="1" applyBorder="1" applyAlignment="1">
      <alignment horizontal="justify" vertical="top" wrapText="1"/>
    </xf>
    <xf numFmtId="0" fontId="20" fillId="0" borderId="0" xfId="0" applyFont="1"/>
    <xf numFmtId="10" fontId="0" fillId="0" borderId="0" xfId="0" applyNumberFormat="1"/>
    <xf numFmtId="4" fontId="19" fillId="2" borderId="16" xfId="0" applyNumberFormat="1" applyFont="1" applyFill="1" applyBorder="1" applyAlignment="1">
      <alignment horizontal="right" vertical="top" wrapText="1"/>
    </xf>
    <xf numFmtId="4" fontId="18" fillId="2" borderId="17" xfId="0" applyNumberFormat="1" applyFont="1" applyFill="1" applyBorder="1"/>
    <xf numFmtId="4" fontId="5" fillId="3" borderId="16" xfId="0" applyNumberFormat="1" applyFont="1" applyFill="1" applyBorder="1" applyAlignment="1" applyProtection="1">
      <alignment horizontal="right" vertical="top" wrapText="1"/>
      <protection locked="0"/>
    </xf>
    <xf numFmtId="0" fontId="21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0" fontId="22" fillId="0" borderId="0" xfId="0" applyFont="1"/>
    <xf numFmtId="0" fontId="7" fillId="0" borderId="0" xfId="0" applyFont="1" applyAlignment="1">
      <alignment wrapText="1"/>
    </xf>
    <xf numFmtId="4" fontId="5" fillId="0" borderId="0" xfId="0" applyNumberFormat="1" applyFont="1" applyAlignment="1" applyProtection="1">
      <alignment horizontal="right" vertical="top" wrapText="1"/>
      <protection locked="0"/>
    </xf>
    <xf numFmtId="4" fontId="18" fillId="0" borderId="0" xfId="0" applyNumberFormat="1" applyFont="1"/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0" fontId="24" fillId="0" borderId="0" xfId="0" applyFont="1" applyAlignment="1">
      <alignment horizontal="right" vertical="center" wrapText="1"/>
    </xf>
    <xf numFmtId="8" fontId="24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0" fillId="3" borderId="7" xfId="0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2" fillId="0" borderId="18" xfId="0" applyFont="1" applyBorder="1"/>
    <xf numFmtId="4" fontId="12" fillId="0" borderId="18" xfId="0" applyNumberFormat="1" applyFont="1" applyBorder="1"/>
    <xf numFmtId="0" fontId="12" fillId="0" borderId="0" xfId="0" applyFont="1"/>
    <xf numFmtId="0" fontId="5" fillId="0" borderId="19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justify" vertical="top" wrapText="1"/>
    </xf>
    <xf numFmtId="4" fontId="5" fillId="2" borderId="21" xfId="0" applyNumberFormat="1" applyFont="1" applyFill="1" applyBorder="1" applyAlignment="1">
      <alignment horizontal="right" vertical="top" wrapText="1"/>
    </xf>
    <xf numFmtId="0" fontId="25" fillId="0" borderId="14" xfId="0" applyFont="1" applyBorder="1"/>
    <xf numFmtId="0" fontId="7" fillId="0" borderId="22" xfId="0" applyFont="1" applyBorder="1" applyAlignment="1">
      <alignment horizontal="right" vertical="top" wrapText="1"/>
    </xf>
    <xf numFmtId="0" fontId="13" fillId="2" borderId="23" xfId="0" applyFont="1" applyFill="1" applyBorder="1"/>
    <xf numFmtId="4" fontId="5" fillId="3" borderId="10" xfId="0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12" fillId="4" borderId="10" xfId="0" applyFont="1" applyFill="1" applyBorder="1" applyAlignment="1" applyProtection="1">
      <alignment horizontal="center"/>
      <protection locked="0"/>
    </xf>
    <xf numFmtId="4" fontId="5" fillId="2" borderId="7" xfId="0" applyNumberFormat="1" applyFont="1" applyFill="1" applyBorder="1"/>
    <xf numFmtId="10" fontId="5" fillId="2" borderId="10" xfId="0" applyNumberFormat="1" applyFont="1" applyFill="1" applyBorder="1"/>
    <xf numFmtId="0" fontId="12" fillId="2" borderId="10" xfId="0" applyFont="1" applyFill="1" applyBorder="1"/>
    <xf numFmtId="3" fontId="5" fillId="2" borderId="7" xfId="0" applyNumberFormat="1" applyFont="1" applyFill="1" applyBorder="1" applyAlignment="1">
      <alignment horizontal="right" vertical="top" wrapText="1"/>
    </xf>
    <xf numFmtId="0" fontId="13" fillId="0" borderId="23" xfId="0" applyFont="1" applyFill="1" applyBorder="1"/>
    <xf numFmtId="0" fontId="12" fillId="0" borderId="1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7A9-C0A6-456D-8989-2F0F4B7FB9A0}">
  <dimension ref="A1:P56"/>
  <sheetViews>
    <sheetView tabSelected="1" zoomScale="106" zoomScaleNormal="106" workbookViewId="0">
      <selection activeCell="C24" sqref="C24"/>
    </sheetView>
  </sheetViews>
  <sheetFormatPr defaultRowHeight="12.75" x14ac:dyDescent="0.2"/>
  <cols>
    <col min="1" max="1" width="53.5703125" customWidth="1"/>
    <col min="2" max="2" width="28" customWidth="1"/>
    <col min="3" max="3" width="31.28515625" customWidth="1"/>
    <col min="4" max="4" width="30.28515625" customWidth="1"/>
    <col min="9" max="9" width="12.140625" hidden="1" customWidth="1"/>
    <col min="10" max="10" width="19.140625" hidden="1" customWidth="1"/>
    <col min="11" max="12" width="12" hidden="1" customWidth="1"/>
    <col min="13" max="13" width="12.28515625" hidden="1" customWidth="1"/>
    <col min="14" max="14" width="17.85546875" hidden="1" customWidth="1"/>
    <col min="15" max="15" width="19.140625" bestFit="1" customWidth="1"/>
    <col min="16" max="16" width="13.140625" bestFit="1" customWidth="1"/>
  </cols>
  <sheetData>
    <row r="1" spans="1:15" ht="20.25" x14ac:dyDescent="0.3">
      <c r="A1" s="68" t="s">
        <v>0</v>
      </c>
      <c r="B1" s="68"/>
      <c r="C1" s="68"/>
      <c r="D1" s="68"/>
      <c r="I1" t="s">
        <v>1</v>
      </c>
    </row>
    <row r="2" spans="1:15" ht="21" thickBot="1" x14ac:dyDescent="0.35">
      <c r="A2" s="26" t="s">
        <v>2</v>
      </c>
      <c r="B2" s="44"/>
      <c r="C2" s="44"/>
      <c r="D2" s="44"/>
      <c r="J2" s="59" t="s">
        <v>3</v>
      </c>
      <c r="K2" s="59" t="s">
        <v>4</v>
      </c>
      <c r="M2" t="s">
        <v>5</v>
      </c>
      <c r="N2" s="57" t="s">
        <v>6</v>
      </c>
    </row>
    <row r="3" spans="1:15" ht="13.5" thickBot="1" x14ac:dyDescent="0.25">
      <c r="A3" t="s">
        <v>7</v>
      </c>
      <c r="B3" s="28"/>
      <c r="I3" t="s">
        <v>8</v>
      </c>
      <c r="J3" s="59">
        <v>11</v>
      </c>
      <c r="K3" s="59">
        <v>16</v>
      </c>
      <c r="M3" s="45">
        <v>230000</v>
      </c>
      <c r="N3" s="58">
        <f>M3*3</f>
        <v>690000</v>
      </c>
    </row>
    <row r="4" spans="1:15" x14ac:dyDescent="0.2">
      <c r="A4" s="19" t="s">
        <v>9</v>
      </c>
      <c r="I4" t="s">
        <v>10</v>
      </c>
      <c r="J4" s="59">
        <v>13</v>
      </c>
      <c r="K4" s="59">
        <v>16</v>
      </c>
      <c r="M4" s="45">
        <v>266000</v>
      </c>
      <c r="N4" s="58">
        <f t="shared" ref="N4:N8" si="0">M4*3</f>
        <v>798000</v>
      </c>
    </row>
    <row r="5" spans="1:15" x14ac:dyDescent="0.2">
      <c r="I5" t="s">
        <v>11</v>
      </c>
      <c r="J5" s="59">
        <v>6</v>
      </c>
      <c r="K5" s="59">
        <v>12</v>
      </c>
      <c r="M5" s="45">
        <v>131000</v>
      </c>
      <c r="N5" s="58">
        <f t="shared" si="0"/>
        <v>393000</v>
      </c>
    </row>
    <row r="6" spans="1:15" ht="15.75" x14ac:dyDescent="0.25">
      <c r="A6" s="1" t="s">
        <v>12</v>
      </c>
      <c r="I6" t="s">
        <v>13</v>
      </c>
      <c r="J6" s="59">
        <v>8</v>
      </c>
      <c r="K6" s="59">
        <v>12</v>
      </c>
      <c r="M6" s="45">
        <v>169000</v>
      </c>
      <c r="N6" s="58">
        <f t="shared" si="0"/>
        <v>507000</v>
      </c>
    </row>
    <row r="7" spans="1:15" ht="14.25" x14ac:dyDescent="0.2">
      <c r="B7" s="69"/>
      <c r="C7" s="69"/>
      <c r="D7" s="69"/>
      <c r="I7" t="s">
        <v>14</v>
      </c>
      <c r="J7" s="59">
        <v>20</v>
      </c>
      <c r="K7" s="59">
        <v>22</v>
      </c>
      <c r="M7" s="45">
        <v>404000</v>
      </c>
      <c r="N7" s="58">
        <f t="shared" si="0"/>
        <v>1212000</v>
      </c>
    </row>
    <row r="8" spans="1:15" ht="14.25" x14ac:dyDescent="0.2">
      <c r="A8" s="31" t="s">
        <v>15</v>
      </c>
      <c r="B8" s="37" t="s">
        <v>16</v>
      </c>
      <c r="C8" s="60" t="s">
        <v>17</v>
      </c>
      <c r="D8" s="61" t="s">
        <v>18</v>
      </c>
      <c r="I8" t="s">
        <v>19</v>
      </c>
      <c r="J8" s="59">
        <f>SUM(J3:J7)</f>
        <v>58</v>
      </c>
      <c r="K8" s="59">
        <f>SUM(K3:K7)</f>
        <v>78</v>
      </c>
      <c r="M8" s="45">
        <f>SUM(M3:M7)</f>
        <v>1200000</v>
      </c>
      <c r="N8" s="58">
        <f t="shared" si="0"/>
        <v>3600000</v>
      </c>
    </row>
    <row r="9" spans="1:15" ht="15" x14ac:dyDescent="0.25">
      <c r="A9" s="32" t="s">
        <v>20</v>
      </c>
      <c r="B9" s="35">
        <v>2</v>
      </c>
      <c r="C9" s="30"/>
      <c r="D9" s="62">
        <f t="shared" ref="D9:D15" si="1">B9*C9</f>
        <v>0</v>
      </c>
    </row>
    <row r="10" spans="1:15" ht="15" x14ac:dyDescent="0.25">
      <c r="A10" s="33" t="s">
        <v>21</v>
      </c>
      <c r="B10" s="34">
        <v>3</v>
      </c>
      <c r="C10" s="30"/>
      <c r="D10" s="62">
        <f t="shared" si="1"/>
        <v>0</v>
      </c>
    </row>
    <row r="11" spans="1:15" ht="15" x14ac:dyDescent="0.25">
      <c r="A11" s="32" t="s">
        <v>22</v>
      </c>
      <c r="B11" s="16">
        <v>5</v>
      </c>
      <c r="C11" s="21"/>
      <c r="D11" s="62">
        <f t="shared" si="1"/>
        <v>0</v>
      </c>
    </row>
    <row r="12" spans="1:15" ht="15" x14ac:dyDescent="0.25">
      <c r="A12" s="32" t="s">
        <v>23</v>
      </c>
      <c r="B12" s="16">
        <v>2</v>
      </c>
      <c r="C12" s="21"/>
      <c r="D12" s="62">
        <f t="shared" si="1"/>
        <v>0</v>
      </c>
    </row>
    <row r="13" spans="1:15" ht="18" customHeight="1" thickBot="1" x14ac:dyDescent="0.3">
      <c r="A13" s="32" t="s">
        <v>24</v>
      </c>
      <c r="B13" s="16">
        <v>5</v>
      </c>
      <c r="C13" s="21"/>
      <c r="D13" s="62">
        <f t="shared" si="1"/>
        <v>0</v>
      </c>
    </row>
    <row r="14" spans="1:15" ht="30.75" thickBot="1" x14ac:dyDescent="0.3">
      <c r="A14" s="32" t="s">
        <v>25</v>
      </c>
      <c r="B14" s="16">
        <v>5</v>
      </c>
      <c r="C14" s="21"/>
      <c r="D14" s="62">
        <f t="shared" si="1"/>
        <v>0</v>
      </c>
      <c r="O14" s="75"/>
    </row>
    <row r="15" spans="1:15" ht="15.75" thickBot="1" x14ac:dyDescent="0.3">
      <c r="A15" s="32" t="s">
        <v>26</v>
      </c>
      <c r="B15" s="16">
        <v>5</v>
      </c>
      <c r="C15" s="21"/>
      <c r="D15" s="62">
        <f t="shared" si="1"/>
        <v>0</v>
      </c>
    </row>
    <row r="16" spans="1:15" ht="15.75" thickBot="1" x14ac:dyDescent="0.3">
      <c r="A16" s="63" t="s">
        <v>27</v>
      </c>
      <c r="B16" s="64"/>
      <c r="C16" s="65"/>
      <c r="D16" s="71">
        <f>IF(SUM(D9:D15)&gt;18360,"SUPERIORE SOGLIA 18.360!",SUM(D9:D15))</f>
        <v>0</v>
      </c>
      <c r="I16" s="45"/>
    </row>
    <row r="17" spans="1:14" ht="14.25" x14ac:dyDescent="0.2">
      <c r="A17" s="3"/>
      <c r="I17" s="45"/>
    </row>
    <row r="18" spans="1:14" ht="14.25" x14ac:dyDescent="0.2">
      <c r="A18" s="4" t="s">
        <v>28</v>
      </c>
      <c r="C18" s="17" t="s">
        <v>29</v>
      </c>
      <c r="I18" s="45"/>
    </row>
    <row r="19" spans="1:14" ht="16.5" thickBot="1" x14ac:dyDescent="0.3">
      <c r="A19" s="2" t="s">
        <v>63</v>
      </c>
      <c r="C19" s="73" t="str">
        <f>IF(B3="Q1",J3,IF(B3="Q2",J4,IF(B3="Q3",J5,IF(B3="Q4",J6,IF(B3="Q5",J7,"Specificare Quartiere in B3!")))))</f>
        <v>Specificare Quartiere in B3!</v>
      </c>
      <c r="D19" s="36" t="e">
        <f>C19*D16</f>
        <v>#VALUE!</v>
      </c>
      <c r="I19" s="45"/>
    </row>
    <row r="20" spans="1:14" ht="15.75" x14ac:dyDescent="0.25">
      <c r="A20" s="20" t="s">
        <v>30</v>
      </c>
      <c r="C20" s="18"/>
      <c r="I20" s="45"/>
    </row>
    <row r="21" spans="1:14" ht="15" thickBot="1" x14ac:dyDescent="0.25">
      <c r="A21" s="4" t="s">
        <v>31</v>
      </c>
      <c r="B21" s="38" t="s">
        <v>16</v>
      </c>
      <c r="C21" s="17" t="s">
        <v>17</v>
      </c>
      <c r="I21" s="45"/>
      <c r="J21" s="45"/>
      <c r="K21" s="45"/>
      <c r="L21" s="45"/>
      <c r="M21" s="45"/>
      <c r="N21" s="45"/>
    </row>
    <row r="22" spans="1:14" ht="15.75" thickBot="1" x14ac:dyDescent="0.3">
      <c r="A22" s="47" t="s">
        <v>64</v>
      </c>
      <c r="B22" s="74" t="str">
        <f>IF(B3="Q1",K3,IF(B3="Q2",K4,IF(B3="Q3",K5,IF(B3="Q4",K6,IF(B3="Q5",K7,"Specificare Quartiere in B3!")))))</f>
        <v>Specificare Quartiere in B3!</v>
      </c>
      <c r="C22" s="66"/>
      <c r="D22" s="71" t="str">
        <f>IF(C22="","Inserire Valore in C22!",B22*C22)</f>
        <v>Inserire Valore in C22!</v>
      </c>
      <c r="J22" s="45"/>
      <c r="K22" s="45"/>
      <c r="L22" s="45"/>
      <c r="M22" s="45"/>
      <c r="N22" s="45"/>
    </row>
    <row r="23" spans="1:14" ht="15" thickBot="1" x14ac:dyDescent="0.25">
      <c r="A23" s="4" t="s">
        <v>32</v>
      </c>
      <c r="B23" s="59" t="s">
        <v>33</v>
      </c>
      <c r="C23" s="17" t="s">
        <v>34</v>
      </c>
      <c r="J23" s="45"/>
      <c r="K23" s="45"/>
      <c r="L23" s="45"/>
      <c r="M23" s="45"/>
      <c r="N23" s="45"/>
    </row>
    <row r="24" spans="1:14" ht="15.75" x14ac:dyDescent="0.25">
      <c r="A24" s="5" t="s">
        <v>65</v>
      </c>
      <c r="B24" s="74">
        <v>150</v>
      </c>
      <c r="C24" s="29"/>
      <c r="D24" s="71" t="str">
        <f>IF(C24="","Inserire Valore in C24!",IF(B24*C24&gt;2700,"SUPERIORE SOGLIA 2.700!",B24*C24))</f>
        <v>Inserire Valore in C24!</v>
      </c>
      <c r="J24" s="45"/>
      <c r="K24" s="45"/>
      <c r="L24" s="45"/>
      <c r="M24" s="45"/>
      <c r="N24" s="45"/>
    </row>
    <row r="25" spans="1:14" ht="15" thickBot="1" x14ac:dyDescent="0.25">
      <c r="A25" s="4" t="s">
        <v>35</v>
      </c>
      <c r="C25" s="48"/>
      <c r="D25" s="49"/>
      <c r="J25" s="45"/>
      <c r="K25" s="45"/>
      <c r="L25" s="45"/>
      <c r="M25" s="45"/>
      <c r="N25" s="45"/>
    </row>
    <row r="26" spans="1:14" ht="15.75" thickBot="1" x14ac:dyDescent="0.3">
      <c r="A26" s="5" t="s">
        <v>36</v>
      </c>
      <c r="C26" s="48"/>
      <c r="D26" s="36" t="e">
        <f>D19+D22+D24</f>
        <v>#VALUE!</v>
      </c>
      <c r="J26" s="45"/>
      <c r="K26" s="45"/>
      <c r="L26" s="45"/>
      <c r="M26" s="45"/>
      <c r="N26" s="45"/>
    </row>
    <row r="27" spans="1:14" ht="18.75" x14ac:dyDescent="0.3">
      <c r="A27" s="27" t="s">
        <v>37</v>
      </c>
      <c r="B27" s="38" t="s">
        <v>38</v>
      </c>
      <c r="C27" s="48"/>
      <c r="D27" s="49"/>
      <c r="J27" s="45"/>
      <c r="K27" s="45"/>
      <c r="L27" s="45"/>
      <c r="M27" s="45"/>
      <c r="N27" s="45"/>
    </row>
    <row r="28" spans="1:14" ht="21" thickBot="1" x14ac:dyDescent="0.25">
      <c r="A28" s="46" t="s">
        <v>66</v>
      </c>
      <c r="B28" s="76">
        <v>3</v>
      </c>
      <c r="C28" s="36" t="e">
        <f>D26</f>
        <v>#VALUE!</v>
      </c>
      <c r="D28" s="40" t="e">
        <f>(D19+D22+D24)*B28</f>
        <v>#VALUE!</v>
      </c>
      <c r="J28" s="45"/>
      <c r="K28" s="45"/>
      <c r="L28" s="45"/>
      <c r="M28" s="45"/>
      <c r="N28" s="45"/>
    </row>
    <row r="29" spans="1:14" ht="13.5" thickBot="1" x14ac:dyDescent="0.25">
      <c r="A29" t="s">
        <v>39</v>
      </c>
      <c r="B29" s="70"/>
      <c r="C29" s="70"/>
      <c r="D29" s="70"/>
      <c r="J29" s="45"/>
      <c r="K29" s="45"/>
      <c r="L29" s="45"/>
      <c r="M29" s="45"/>
      <c r="N29" s="45"/>
    </row>
    <row r="30" spans="1:14" ht="15" thickBot="1" x14ac:dyDescent="0.25">
      <c r="A30" t="s">
        <v>40</v>
      </c>
      <c r="D30" s="41" t="str">
        <f>IF(B3="Q1",N3,IF(B3="Q2",N4,IF(B3="Q3",N5,IF(B3="Q4",N6,IF(B3="Q5",N7,"Specificare Quartiere in B3!")))))</f>
        <v>Specificare Quartiere in B3!</v>
      </c>
      <c r="J30" s="45"/>
      <c r="K30" s="45"/>
      <c r="L30" s="45"/>
      <c r="M30" s="45"/>
      <c r="N30" s="45"/>
    </row>
    <row r="31" spans="1:14" ht="15" thickBot="1" x14ac:dyDescent="0.25">
      <c r="A31" s="6" t="s">
        <v>41</v>
      </c>
      <c r="B31" s="50"/>
      <c r="C31" s="51"/>
      <c r="D31" s="72" t="e">
        <f>ROUND((D28-D30)/D30,4)</f>
        <v>#VALUE!</v>
      </c>
      <c r="J31" s="45"/>
      <c r="K31" s="45"/>
      <c r="L31" s="45"/>
      <c r="M31" s="45"/>
      <c r="N31" s="45"/>
    </row>
    <row r="32" spans="1:14" ht="15" thickBot="1" x14ac:dyDescent="0.25">
      <c r="A32" s="6" t="s">
        <v>42</v>
      </c>
      <c r="B32" s="50"/>
      <c r="C32" s="50"/>
      <c r="D32" s="42"/>
      <c r="J32" s="45"/>
      <c r="K32" s="45"/>
      <c r="L32" s="45"/>
      <c r="M32" s="45"/>
      <c r="N32" s="45"/>
    </row>
    <row r="33" spans="1:16" ht="14.25" thickBot="1" x14ac:dyDescent="0.25">
      <c r="A33" s="6" t="s">
        <v>43</v>
      </c>
      <c r="B33" s="70"/>
      <c r="C33" s="70"/>
      <c r="D33" s="70"/>
    </row>
    <row r="34" spans="1:16" ht="13.5" x14ac:dyDescent="0.2">
      <c r="A34" s="7"/>
      <c r="G34" s="39"/>
    </row>
    <row r="35" spans="1:16" ht="15.75" x14ac:dyDescent="0.25">
      <c r="A35" s="1" t="s">
        <v>44</v>
      </c>
      <c r="E35" s="43"/>
      <c r="K35" s="17"/>
      <c r="L35" s="17"/>
    </row>
    <row r="36" spans="1:16" ht="16.5" thickBot="1" x14ac:dyDescent="0.3">
      <c r="A36" s="1"/>
      <c r="K36" s="46"/>
      <c r="L36" s="45"/>
      <c r="M36" s="45"/>
      <c r="O36" s="52"/>
      <c r="P36" s="52"/>
    </row>
    <row r="37" spans="1:16" ht="15.75" x14ac:dyDescent="0.2">
      <c r="A37" s="13" t="s">
        <v>34</v>
      </c>
      <c r="B37" s="13" t="s">
        <v>45</v>
      </c>
      <c r="C37" s="13" t="s">
        <v>46</v>
      </c>
      <c r="D37" s="11" t="s">
        <v>47</v>
      </c>
      <c r="K37" s="46"/>
      <c r="L37" s="45"/>
      <c r="M37" s="45"/>
      <c r="O37" s="53"/>
      <c r="P37" s="53"/>
    </row>
    <row r="38" spans="1:16" ht="26.25" thickBot="1" x14ac:dyDescent="0.25">
      <c r="A38" s="14"/>
      <c r="B38" s="14" t="s">
        <v>48</v>
      </c>
      <c r="C38" s="14"/>
      <c r="D38" s="12" t="s">
        <v>49</v>
      </c>
      <c r="K38" s="46"/>
      <c r="L38" s="45"/>
      <c r="M38" s="45"/>
      <c r="O38" s="54"/>
      <c r="P38" s="52"/>
    </row>
    <row r="39" spans="1:16" ht="16.5" thickBot="1" x14ac:dyDescent="0.25">
      <c r="A39" s="8" t="s">
        <v>50</v>
      </c>
      <c r="B39" s="22"/>
      <c r="C39" s="23"/>
      <c r="D39" s="24"/>
      <c r="K39" s="46"/>
      <c r="L39" s="45"/>
      <c r="M39" s="45"/>
      <c r="O39" s="53"/>
      <c r="P39" s="53"/>
    </row>
    <row r="40" spans="1:16" ht="16.5" thickBot="1" x14ac:dyDescent="0.25">
      <c r="A40" s="8" t="s">
        <v>51</v>
      </c>
      <c r="B40" s="22"/>
      <c r="C40" s="23"/>
      <c r="D40" s="24"/>
      <c r="K40" s="46"/>
      <c r="L40" s="45"/>
      <c r="M40" s="45"/>
      <c r="O40" s="54"/>
      <c r="P40" s="52"/>
    </row>
    <row r="41" spans="1:16" ht="16.5" thickBot="1" x14ac:dyDescent="0.25">
      <c r="A41" s="8" t="s">
        <v>52</v>
      </c>
      <c r="B41" s="22"/>
      <c r="C41" s="23"/>
      <c r="D41" s="24"/>
      <c r="K41" s="46"/>
      <c r="L41" s="45"/>
      <c r="M41" s="45"/>
      <c r="O41" s="53"/>
      <c r="P41" s="53"/>
    </row>
    <row r="42" spans="1:16" ht="16.5" thickBot="1" x14ac:dyDescent="0.3">
      <c r="A42" s="25" t="s">
        <v>22</v>
      </c>
      <c r="B42" s="23"/>
      <c r="C42" s="23"/>
      <c r="D42" s="24"/>
      <c r="O42" s="52"/>
      <c r="P42" s="52"/>
    </row>
    <row r="43" spans="1:16" ht="16.5" thickBot="1" x14ac:dyDescent="0.25">
      <c r="A43" s="8" t="s">
        <v>53</v>
      </c>
      <c r="B43" s="22"/>
      <c r="C43" s="23"/>
      <c r="D43" s="24"/>
      <c r="O43" s="53"/>
      <c r="P43" s="53"/>
    </row>
    <row r="44" spans="1:16" ht="15.75" x14ac:dyDescent="0.2">
      <c r="A44" s="9"/>
      <c r="O44" s="52"/>
      <c r="P44" s="52"/>
    </row>
    <row r="45" spans="1:16" ht="15.75" x14ac:dyDescent="0.25">
      <c r="A45" s="2"/>
      <c r="O45" s="53"/>
      <c r="P45" s="53"/>
    </row>
    <row r="46" spans="1:16" ht="15.75" x14ac:dyDescent="0.25">
      <c r="A46" s="2" t="s">
        <v>54</v>
      </c>
      <c r="O46" s="52"/>
      <c r="P46" s="52"/>
    </row>
    <row r="47" spans="1:16" ht="24.75" customHeight="1" x14ac:dyDescent="0.2">
      <c r="A47" s="67" t="s">
        <v>55</v>
      </c>
      <c r="B47" s="67"/>
      <c r="O47" s="53"/>
      <c r="P47" s="53"/>
    </row>
    <row r="48" spans="1:16" x14ac:dyDescent="0.2">
      <c r="A48" s="67" t="s">
        <v>56</v>
      </c>
      <c r="B48" s="67"/>
    </row>
    <row r="49" spans="1:3" ht="13.5" thickBot="1" x14ac:dyDescent="0.25">
      <c r="A49" s="67" t="s">
        <v>57</v>
      </c>
      <c r="B49" s="67"/>
    </row>
    <row r="50" spans="1:3" ht="43.5" customHeight="1" thickBot="1" x14ac:dyDescent="0.25">
      <c r="A50" s="67" t="s">
        <v>58</v>
      </c>
      <c r="B50" s="67"/>
      <c r="C50" s="55"/>
    </row>
    <row r="51" spans="1:3" ht="30.75" customHeight="1" x14ac:dyDescent="0.25">
      <c r="A51" s="2"/>
    </row>
    <row r="52" spans="1:3" ht="16.5" thickBot="1" x14ac:dyDescent="0.3">
      <c r="A52" s="2" t="s">
        <v>59</v>
      </c>
    </row>
    <row r="53" spans="1:3" ht="16.5" thickBot="1" x14ac:dyDescent="0.3">
      <c r="A53" s="56"/>
    </row>
    <row r="54" spans="1:3" ht="15.75" x14ac:dyDescent="0.25">
      <c r="C54" s="2" t="s">
        <v>60</v>
      </c>
    </row>
    <row r="55" spans="1:3" ht="15.75" x14ac:dyDescent="0.25">
      <c r="B55" s="10" t="s">
        <v>61</v>
      </c>
    </row>
    <row r="56" spans="1:3" ht="15.75" x14ac:dyDescent="0.25">
      <c r="C56" s="15" t="s">
        <v>62</v>
      </c>
    </row>
  </sheetData>
  <sheetProtection algorithmName="SHA-512" hashValue="+qHG84RypEd34MjKwTSj9IYFvhw5OWRgtu267yPw/0pWaAsg3hShKkljkokaaXmXqhQJNK5muH3gmbm0pPjVhg==" saltValue="KxdtxPf2ba9DxG2hIWDjeA==" spinCount="100000" sheet="1" objects="1" scenarios="1"/>
  <protectedRanges>
    <protectedRange sqref="B3 C9:C15 C22 C24 B29 D32 B33 B39:D43 C50 A53" name="Intervallo1"/>
  </protectedRanges>
  <mergeCells count="8">
    <mergeCell ref="A49:B49"/>
    <mergeCell ref="A50:B50"/>
    <mergeCell ref="A1:D1"/>
    <mergeCell ref="B7:D7"/>
    <mergeCell ref="B29:D29"/>
    <mergeCell ref="B33:D33"/>
    <mergeCell ref="A47:B47"/>
    <mergeCell ref="A48:B48"/>
  </mergeCells>
  <pageMargins left="0.75" right="0.75" top="1" bottom="1" header="0.5" footer="0.5"/>
  <pageSetup paperSize="9"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24C6FA3EFAA342898593F5DBEB50BA" ma:contentTypeVersion="13" ma:contentTypeDescription="Creare un nuovo documento." ma:contentTypeScope="" ma:versionID="2cccf2047d0ac05cae7b7bab2a9766f1">
  <xsd:schema xmlns:xsd="http://www.w3.org/2001/XMLSchema" xmlns:xs="http://www.w3.org/2001/XMLSchema" xmlns:p="http://schemas.microsoft.com/office/2006/metadata/properties" xmlns:ns2="693dbb5e-4e5d-4d26-b9d2-67bdc4e24e37" xmlns:ns3="f1a0f2e3-e815-4abf-b000-f4c2fd1daed9" targetNamespace="http://schemas.microsoft.com/office/2006/metadata/properties" ma:root="true" ma:fieldsID="29027382de4772c48c34c84c1c608de8" ns2:_="" ns3:_="">
    <xsd:import namespace="693dbb5e-4e5d-4d26-b9d2-67bdc4e24e37"/>
    <xsd:import namespace="f1a0f2e3-e815-4abf-b000-f4c2fd1da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dbb5e-4e5d-4d26-b9d2-67bdc4e24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0f2e3-e815-4abf-b000-f4c2fd1daed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B854A-7B6F-4133-A3B9-6951285CE6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6BD97-6C7A-429F-B906-7BB992577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dbb5e-4e5d-4d26-b9d2-67bdc4e24e37"/>
    <ds:schemaRef ds:uri="f1a0f2e3-e815-4abf-b000-f4c2fd1da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DE</vt:lpstr>
    </vt:vector>
  </TitlesOfParts>
  <Manager/>
  <Company>CDF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Ansani</dc:creator>
  <cp:keywords/>
  <dc:description/>
  <cp:lastModifiedBy>Ale</cp:lastModifiedBy>
  <cp:revision/>
  <dcterms:created xsi:type="dcterms:W3CDTF">2019-02-11T08:19:46Z</dcterms:created>
  <dcterms:modified xsi:type="dcterms:W3CDTF">2022-02-21T11:51:40Z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83e1b612-196b-4099-8793-d81dc130eb55</vt:lpwstr>
  </property>
</Properties>
</file>